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预算审核" sheetId="20" r:id="rId1"/>
  </sheets>
  <definedNames>
    <definedName name="_xlnm._FilterDatabase" localSheetId="0" hidden="1">预算审核!$A$2:$L$53</definedName>
  </definedNames>
  <calcPr calcId="144525"/>
</workbook>
</file>

<file path=xl/sharedStrings.xml><?xml version="1.0" encoding="utf-8"?>
<sst xmlns="http://schemas.openxmlformats.org/spreadsheetml/2006/main" count="279" uniqueCount="110">
  <si>
    <t>宁乡市香山户外体育运动营地给水项目检测费预算</t>
  </si>
  <si>
    <t>片区</t>
  </si>
  <si>
    <t>分项工程</t>
  </si>
  <si>
    <t>检测项目</t>
  </si>
  <si>
    <t>检测指标</t>
  </si>
  <si>
    <t>检测频率</t>
  </si>
  <si>
    <t>单位</t>
  </si>
  <si>
    <t>图纸量</t>
  </si>
  <si>
    <t>数量</t>
  </si>
  <si>
    <t>计价依据</t>
  </si>
  <si>
    <t>单价</t>
  </si>
  <si>
    <t>单项小计（元）</t>
  </si>
  <si>
    <t>备注</t>
  </si>
  <si>
    <t>蔡家冲村-吴家冲片区</t>
  </si>
  <si>
    <t>路面恢复</t>
  </si>
  <si>
    <t>路基夯实</t>
  </si>
  <si>
    <t>压实度</t>
  </si>
  <si>
    <r>
      <rPr>
        <sz val="10"/>
        <rFont val="宋体"/>
        <charset val="134"/>
      </rPr>
      <t>每</t>
    </r>
    <r>
      <rPr>
        <sz val="10"/>
        <rFont val="Times New Roman"/>
        <charset val="134"/>
      </rPr>
      <t>1000</t>
    </r>
    <r>
      <rPr>
        <sz val="10"/>
        <rFont val="宋体"/>
        <charset val="134"/>
      </rPr>
      <t>㎡，每压实层抽检3点</t>
    </r>
  </si>
  <si>
    <t>点</t>
  </si>
  <si>
    <t>水泥混凝土面层</t>
  </si>
  <si>
    <t>厚度</t>
  </si>
  <si>
    <t>每层1000㎡1点</t>
  </si>
  <si>
    <t>给水管道工程</t>
  </si>
  <si>
    <t>给水</t>
  </si>
  <si>
    <t>地基承载力</t>
  </si>
  <si>
    <t>沟槽每20延米1点，检查井每座1点</t>
  </si>
  <si>
    <t>管道dn110以下，管井44座</t>
  </si>
  <si>
    <t>两井之间或每1000㎡每层每侧一组（3点）</t>
  </si>
  <si>
    <t>预估</t>
  </si>
  <si>
    <t>管道水压试验</t>
  </si>
  <si>
    <t>管道现场压水试验</t>
  </si>
  <si>
    <t>全线检测</t>
  </si>
  <si>
    <t>Km</t>
  </si>
  <si>
    <t>香山新村片区</t>
  </si>
  <si>
    <t>296平方</t>
  </si>
  <si>
    <t>2263米</t>
  </si>
  <si>
    <t>香山冲水库片区</t>
  </si>
  <si>
    <t>沥青面层</t>
  </si>
  <si>
    <t>压实度、厚度</t>
  </si>
  <si>
    <t>管道dn110以上约16064m，管井101座，4个泵站基础每基础3点</t>
  </si>
  <si>
    <t>涂塑钢管</t>
  </si>
  <si>
    <t>钢管对接焊缝</t>
  </si>
  <si>
    <t>无损探伤</t>
  </si>
  <si>
    <t>米</t>
  </si>
  <si>
    <t>罩古冲</t>
  </si>
  <si>
    <t>275平方</t>
  </si>
  <si>
    <t>宁财联2022-5号文</t>
  </si>
  <si>
    <t>管道dn110以下，管井5座</t>
  </si>
  <si>
    <t>1261米</t>
  </si>
  <si>
    <t>净土庵</t>
  </si>
  <si>
    <t>4233平方</t>
  </si>
  <si>
    <t>给排水管道工程</t>
  </si>
  <si>
    <t>给排水</t>
  </si>
  <si>
    <t>管道dn110以下，管井20座</t>
  </si>
  <si>
    <t>8393米</t>
  </si>
  <si>
    <t>夏铎铺镇安置村</t>
  </si>
  <si>
    <t>管道dn110以上约2173m，管井16座，1个泵站基础3点</t>
  </si>
  <si>
    <t>3572米</t>
  </si>
  <si>
    <t>拟建加油站</t>
  </si>
  <si>
    <t>2160平方</t>
  </si>
  <si>
    <t>管道dn110以上约1354m，1个泵站基础3点</t>
  </si>
  <si>
    <t>1919米</t>
  </si>
  <si>
    <t>电气工程</t>
  </si>
  <si>
    <t>泵站自控</t>
  </si>
  <si>
    <t>绝缘电阻</t>
  </si>
  <si>
    <t>回路</t>
  </si>
  <si>
    <t>电气接地系统</t>
  </si>
  <si>
    <t>接地电阻</t>
  </si>
  <si>
    <t>系统</t>
  </si>
  <si>
    <t>现场检测小计：</t>
  </si>
  <si>
    <t>序号</t>
  </si>
  <si>
    <t>报价依据</t>
  </si>
  <si>
    <t>原材料</t>
  </si>
  <si>
    <t>PE管</t>
  </si>
  <si>
    <t>外观、尺寸、环刚度、烘箱试验、纵向回缩率、样品加工处理、静液压</t>
  </si>
  <si>
    <t>同一原料、配方和工艺连续生产的同一规格管材作为一批，每批数量不超过100T。如果生产7天仍不足100T，则以7天产量为一批</t>
  </si>
  <si>
    <t>组</t>
  </si>
  <si>
    <t>dn315、dn90、dn75、dn40、dn25各组；用量稍大的dn160、dn110、dn63、dn50、dn32各2组</t>
  </si>
  <si>
    <t>闸阀</t>
  </si>
  <si>
    <t>壳体试验、密封试验</t>
  </si>
  <si>
    <t>按10%抽样且不少于一个</t>
  </si>
  <si>
    <t>＜φ50为18.9元/件；
≥φ50&lt;φ100为37.8元/件；
≥φ100为63元/件。暂按37.8元/件计算</t>
  </si>
  <si>
    <t>水泥混凝土</t>
  </si>
  <si>
    <t>配合比设计</t>
  </si>
  <si>
    <t>不同强度等级或不同类别混凝土需设计配合比</t>
  </si>
  <si>
    <t>个</t>
  </si>
  <si>
    <t>C15/20/30</t>
  </si>
  <si>
    <t>抗压强度</t>
  </si>
  <si>
    <t>每拌制100盘且不超过100m³ 的同配合比的混凝土，取样不得少于一次</t>
  </si>
  <si>
    <t>抗折强度</t>
  </si>
  <si>
    <t>每100m³的同配合比的混凝土，取样1次;不足100m³时按1次计。每次取样应至少留置1组标准养护试件。</t>
  </si>
  <si>
    <t>砂浆</t>
  </si>
  <si>
    <t>沥青混凝土</t>
  </si>
  <si>
    <t>马歇尔稳定度流值、毛体积密度、矿料级配、沥青含量</t>
  </si>
  <si>
    <t>每台拌和机每天1~2次</t>
  </si>
  <si>
    <t>11.59 /11.62</t>
  </si>
  <si>
    <t>钢筋原材</t>
  </si>
  <si>
    <t>抗拉、冷弯、重量偏差、尺寸偏差</t>
  </si>
  <si>
    <t>每批由同一牌号、同一炉罐号、同一规格的钢筋组成，每批重量不大于60T。</t>
  </si>
  <si>
    <t>钢筋焊接</t>
  </si>
  <si>
    <t>抗拉强度</t>
  </si>
  <si>
    <t>在同一台班内，由同一个焊工完成的300个同牌号、同直径钢筋焊接接头应作为一批。</t>
  </si>
  <si>
    <t>井盖</t>
  </si>
  <si>
    <t>外观质量、强度</t>
  </si>
  <si>
    <t>同厂家、同规格、同批次一组</t>
  </si>
  <si>
    <t>砖</t>
  </si>
  <si>
    <t>外观、尺寸、抗压、抗折等常规</t>
  </si>
  <si>
    <t>每50000块一批，综合确定</t>
  </si>
  <si>
    <t>原材料检测小计：</t>
  </si>
  <si>
    <t>合计：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</si>
</sst>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2"/>
      <color rgb="FFFF0000"/>
      <name val="Times New Roman"/>
      <charset val="134"/>
    </font>
    <font>
      <sz val="12"/>
      <name val="Times New Roman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b/>
      <sz val="14"/>
      <name val="宋体"/>
      <charset val="134"/>
    </font>
    <font>
      <b/>
      <sz val="14"/>
      <name val="Times New Roman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name val="宋体"/>
      <charset val="134"/>
    </font>
    <font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9" applyNumberFormat="0" applyAlignment="0" applyProtection="0">
      <alignment vertical="center"/>
    </xf>
    <xf numFmtId="0" fontId="25" fillId="11" borderId="5" applyNumberFormat="0" applyAlignment="0" applyProtection="0">
      <alignment vertical="center"/>
    </xf>
    <xf numFmtId="0" fontId="26" fillId="12" borderId="1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tabSelected="1" zoomScale="90" zoomScaleNormal="90" workbookViewId="0">
      <selection activeCell="O18" sqref="O18"/>
    </sheetView>
  </sheetViews>
  <sheetFormatPr defaultColWidth="9" defaultRowHeight="15.75"/>
  <cols>
    <col min="1" max="1" width="16.125" style="2" customWidth="1"/>
    <col min="2" max="2" width="7.125" style="2" customWidth="1"/>
    <col min="3" max="3" width="13.125" style="3" customWidth="1"/>
    <col min="4" max="4" width="12" style="2" customWidth="1"/>
    <col min="5" max="5" width="20.75" style="2" customWidth="1"/>
    <col min="6" max="6" width="5.375" style="3" customWidth="1"/>
    <col min="7" max="7" width="8.125" style="3" customWidth="1"/>
    <col min="8" max="8" width="6.625" style="3" customWidth="1"/>
    <col min="9" max="9" width="15.25" style="3" customWidth="1"/>
    <col min="10" max="10" width="6.625" style="3" customWidth="1"/>
    <col min="11" max="11" width="11.75" style="2" customWidth="1"/>
    <col min="12" max="12" width="14" style="2" customWidth="1"/>
    <col min="13" max="13" width="9" style="3"/>
    <col min="14" max="14" width="9.375" style="3"/>
    <col min="15" max="27" width="9" style="3"/>
    <col min="28" max="16380" width="45.875" style="3"/>
    <col min="16381" max="16384" width="9" style="3"/>
  </cols>
  <sheetData>
    <row r="1" ht="20.25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27" spans="1:12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6" t="s">
        <v>11</v>
      </c>
      <c r="L2" s="6" t="s">
        <v>12</v>
      </c>
    </row>
    <row r="3" ht="13.5" spans="1:12">
      <c r="A3" s="8" t="s">
        <v>13</v>
      </c>
      <c r="B3" s="8" t="s">
        <v>14</v>
      </c>
      <c r="C3" s="9" t="s">
        <v>15</v>
      </c>
      <c r="D3" s="8" t="s">
        <v>16</v>
      </c>
      <c r="E3" s="8" t="s">
        <v>17</v>
      </c>
      <c r="F3" s="10" t="s">
        <v>18</v>
      </c>
      <c r="G3" s="10"/>
      <c r="H3" s="9">
        <f>12*3</f>
        <v>36</v>
      </c>
      <c r="I3" s="12">
        <v>38.4</v>
      </c>
      <c r="J3" s="10">
        <v>35</v>
      </c>
      <c r="K3" s="8">
        <f>J3*H3</f>
        <v>1260</v>
      </c>
      <c r="L3" s="8"/>
    </row>
    <row r="4" ht="13.5" spans="1:12">
      <c r="A4" s="8"/>
      <c r="B4" s="8"/>
      <c r="C4" s="10" t="s">
        <v>19</v>
      </c>
      <c r="D4" s="8" t="s">
        <v>20</v>
      </c>
      <c r="E4" s="8" t="s">
        <v>21</v>
      </c>
      <c r="F4" s="10" t="s">
        <v>18</v>
      </c>
      <c r="G4" s="10"/>
      <c r="H4" s="9">
        <v>11</v>
      </c>
      <c r="I4" s="12">
        <v>38.21</v>
      </c>
      <c r="J4" s="10">
        <v>180</v>
      </c>
      <c r="K4" s="8">
        <f t="shared" ref="K4:K16" si="0">J4*H4</f>
        <v>1980</v>
      </c>
      <c r="L4" s="8"/>
    </row>
    <row r="5" ht="24" spans="1:12">
      <c r="A5" s="8"/>
      <c r="B5" s="8" t="s">
        <v>22</v>
      </c>
      <c r="C5" s="9" t="s">
        <v>23</v>
      </c>
      <c r="D5" s="11" t="s">
        <v>24</v>
      </c>
      <c r="E5" s="11" t="s">
        <v>25</v>
      </c>
      <c r="F5" s="9" t="s">
        <v>18</v>
      </c>
      <c r="G5" s="9"/>
      <c r="H5" s="9">
        <v>44</v>
      </c>
      <c r="I5" s="12"/>
      <c r="J5" s="10">
        <v>65</v>
      </c>
      <c r="K5" s="8">
        <f t="shared" si="0"/>
        <v>2860</v>
      </c>
      <c r="L5" s="8" t="s">
        <v>26</v>
      </c>
    </row>
    <row r="6" ht="24" spans="1:12">
      <c r="A6" s="8"/>
      <c r="B6" s="8"/>
      <c r="C6" s="9"/>
      <c r="D6" s="11" t="s">
        <v>16</v>
      </c>
      <c r="E6" s="11" t="s">
        <v>27</v>
      </c>
      <c r="F6" s="9" t="s">
        <v>18</v>
      </c>
      <c r="G6" s="9"/>
      <c r="H6" s="9">
        <v>100</v>
      </c>
      <c r="I6" s="12"/>
      <c r="J6" s="10">
        <v>35</v>
      </c>
      <c r="K6" s="8">
        <f t="shared" si="0"/>
        <v>3500</v>
      </c>
      <c r="L6" s="8" t="s">
        <v>28</v>
      </c>
    </row>
    <row r="7" ht="24" spans="1:12">
      <c r="A7" s="8"/>
      <c r="B7" s="8"/>
      <c r="C7" s="12" t="s">
        <v>29</v>
      </c>
      <c r="D7" s="13" t="s">
        <v>30</v>
      </c>
      <c r="E7" s="13" t="s">
        <v>31</v>
      </c>
      <c r="F7" s="12" t="s">
        <v>32</v>
      </c>
      <c r="G7" s="12"/>
      <c r="H7" s="12">
        <v>14.203</v>
      </c>
      <c r="I7" s="12"/>
      <c r="J7" s="10">
        <v>1200</v>
      </c>
      <c r="K7" s="8">
        <f t="shared" si="0"/>
        <v>17043.6</v>
      </c>
      <c r="L7" s="22"/>
    </row>
    <row r="8" ht="13.5" spans="1:12">
      <c r="A8" s="13" t="s">
        <v>33</v>
      </c>
      <c r="B8" s="14" t="s">
        <v>14</v>
      </c>
      <c r="C8" s="12" t="s">
        <v>19</v>
      </c>
      <c r="D8" s="13" t="s">
        <v>20</v>
      </c>
      <c r="E8" s="13" t="s">
        <v>21</v>
      </c>
      <c r="F8" s="12" t="s">
        <v>18</v>
      </c>
      <c r="G8" s="12" t="s">
        <v>34</v>
      </c>
      <c r="H8" s="12">
        <v>1</v>
      </c>
      <c r="I8" s="12">
        <v>38.21</v>
      </c>
      <c r="J8" s="10">
        <v>180</v>
      </c>
      <c r="K8" s="13">
        <f t="shared" si="0"/>
        <v>180</v>
      </c>
      <c r="L8" s="22"/>
    </row>
    <row r="9" ht="24" spans="1:12">
      <c r="A9" s="13"/>
      <c r="B9" s="13" t="s">
        <v>22</v>
      </c>
      <c r="C9" s="15" t="s">
        <v>23</v>
      </c>
      <c r="D9" s="16" t="s">
        <v>24</v>
      </c>
      <c r="E9" s="16" t="s">
        <v>25</v>
      </c>
      <c r="F9" s="15" t="s">
        <v>18</v>
      </c>
      <c r="G9" s="15"/>
      <c r="H9" s="15">
        <v>4</v>
      </c>
      <c r="I9" s="12"/>
      <c r="J9" s="10">
        <v>65</v>
      </c>
      <c r="K9" s="13">
        <f t="shared" si="0"/>
        <v>260</v>
      </c>
      <c r="L9" s="22"/>
    </row>
    <row r="10" ht="24" spans="1:12">
      <c r="A10" s="13"/>
      <c r="B10" s="13"/>
      <c r="C10" s="15"/>
      <c r="D10" s="16" t="s">
        <v>16</v>
      </c>
      <c r="E10" s="16" t="s">
        <v>27</v>
      </c>
      <c r="F10" s="15" t="s">
        <v>18</v>
      </c>
      <c r="G10" s="15"/>
      <c r="H10" s="15">
        <v>15</v>
      </c>
      <c r="I10" s="12"/>
      <c r="J10" s="10">
        <v>35</v>
      </c>
      <c r="K10" s="13">
        <f t="shared" si="0"/>
        <v>525</v>
      </c>
      <c r="L10" s="22"/>
    </row>
    <row r="11" ht="24" spans="1:12">
      <c r="A11" s="13"/>
      <c r="B11" s="13"/>
      <c r="C11" s="12" t="s">
        <v>29</v>
      </c>
      <c r="D11" s="13" t="s">
        <v>30</v>
      </c>
      <c r="E11" s="13" t="s">
        <v>31</v>
      </c>
      <c r="F11" s="12" t="s">
        <v>32</v>
      </c>
      <c r="G11" s="12" t="s">
        <v>35</v>
      </c>
      <c r="H11" s="12">
        <v>2.2</v>
      </c>
      <c r="I11" s="12"/>
      <c r="J11" s="10">
        <v>1200</v>
      </c>
      <c r="K11" s="13">
        <f t="shared" si="0"/>
        <v>2640</v>
      </c>
      <c r="L11" s="22"/>
    </row>
    <row r="12" ht="13.5" spans="1:12">
      <c r="A12" s="8" t="s">
        <v>36</v>
      </c>
      <c r="B12" s="8" t="s">
        <v>14</v>
      </c>
      <c r="C12" s="9" t="s">
        <v>15</v>
      </c>
      <c r="D12" s="8" t="s">
        <v>16</v>
      </c>
      <c r="E12" s="8" t="s">
        <v>17</v>
      </c>
      <c r="F12" s="10" t="s">
        <v>18</v>
      </c>
      <c r="G12" s="10"/>
      <c r="H12" s="9">
        <f>31*3</f>
        <v>93</v>
      </c>
      <c r="I12" s="10"/>
      <c r="J12" s="10">
        <v>35</v>
      </c>
      <c r="K12" s="8">
        <f t="shared" si="0"/>
        <v>3255</v>
      </c>
      <c r="L12" s="8"/>
    </row>
    <row r="13" ht="13.5" spans="1:12">
      <c r="A13" s="8"/>
      <c r="B13" s="8"/>
      <c r="C13" s="10" t="s">
        <v>37</v>
      </c>
      <c r="D13" s="8" t="s">
        <v>38</v>
      </c>
      <c r="E13" s="8" t="s">
        <v>21</v>
      </c>
      <c r="F13" s="10" t="s">
        <v>18</v>
      </c>
      <c r="G13" s="10"/>
      <c r="H13" s="10">
        <v>18</v>
      </c>
      <c r="I13" s="10">
        <v>38.2</v>
      </c>
      <c r="J13" s="10">
        <v>180</v>
      </c>
      <c r="K13" s="8">
        <f t="shared" si="0"/>
        <v>3240</v>
      </c>
      <c r="L13" s="8"/>
    </row>
    <row r="14" ht="13.5" spans="1:12">
      <c r="A14" s="8"/>
      <c r="B14" s="8"/>
      <c r="C14" s="9" t="s">
        <v>15</v>
      </c>
      <c r="D14" s="8" t="s">
        <v>16</v>
      </c>
      <c r="E14" s="8" t="s">
        <v>17</v>
      </c>
      <c r="F14" s="10" t="s">
        <v>18</v>
      </c>
      <c r="G14" s="10"/>
      <c r="H14" s="9">
        <v>0</v>
      </c>
      <c r="I14" s="10"/>
      <c r="J14" s="10">
        <v>35</v>
      </c>
      <c r="K14" s="8">
        <f t="shared" si="0"/>
        <v>0</v>
      </c>
      <c r="L14" s="8"/>
    </row>
    <row r="15" ht="13.5" spans="1:12">
      <c r="A15" s="8"/>
      <c r="B15" s="8"/>
      <c r="C15" s="10" t="s">
        <v>19</v>
      </c>
      <c r="D15" s="8" t="s">
        <v>20</v>
      </c>
      <c r="E15" s="8" t="s">
        <v>21</v>
      </c>
      <c r="F15" s="10" t="s">
        <v>18</v>
      </c>
      <c r="G15" s="10"/>
      <c r="H15" s="9">
        <v>3</v>
      </c>
      <c r="I15" s="10"/>
      <c r="J15" s="10">
        <v>180</v>
      </c>
      <c r="K15" s="8">
        <f t="shared" si="0"/>
        <v>540</v>
      </c>
      <c r="L15" s="8"/>
    </row>
    <row r="16" ht="48" spans="1:12">
      <c r="A16" s="8"/>
      <c r="B16" s="8" t="s">
        <v>22</v>
      </c>
      <c r="C16" s="9" t="s">
        <v>23</v>
      </c>
      <c r="D16" s="11" t="s">
        <v>24</v>
      </c>
      <c r="E16" s="11" t="s">
        <v>25</v>
      </c>
      <c r="F16" s="9" t="s">
        <v>18</v>
      </c>
      <c r="G16" s="9"/>
      <c r="H16" s="9">
        <f>16080/20+101+4*3</f>
        <v>917</v>
      </c>
      <c r="I16" s="10"/>
      <c r="J16" s="10">
        <v>65</v>
      </c>
      <c r="K16" s="8">
        <f t="shared" si="0"/>
        <v>59605</v>
      </c>
      <c r="L16" s="8" t="s">
        <v>39</v>
      </c>
    </row>
    <row r="17" ht="24" spans="1:12">
      <c r="A17" s="8"/>
      <c r="B17" s="8"/>
      <c r="C17" s="9"/>
      <c r="D17" s="11" t="s">
        <v>16</v>
      </c>
      <c r="E17" s="11" t="s">
        <v>27</v>
      </c>
      <c r="F17" s="9" t="s">
        <v>18</v>
      </c>
      <c r="G17" s="9"/>
      <c r="H17" s="9">
        <v>375</v>
      </c>
      <c r="I17" s="10"/>
      <c r="J17" s="10">
        <v>35</v>
      </c>
      <c r="K17" s="8">
        <f t="shared" ref="K17:K37" si="1">J17*H17</f>
        <v>13125</v>
      </c>
      <c r="L17" s="8" t="s">
        <v>28</v>
      </c>
    </row>
    <row r="18" ht="24" spans="1:12">
      <c r="A18" s="8"/>
      <c r="B18" s="8"/>
      <c r="C18" s="12" t="s">
        <v>29</v>
      </c>
      <c r="D18" s="13" t="s">
        <v>30</v>
      </c>
      <c r="E18" s="13" t="s">
        <v>31</v>
      </c>
      <c r="F18" s="12" t="s">
        <v>32</v>
      </c>
      <c r="G18" s="12"/>
      <c r="H18" s="12">
        <v>17.397</v>
      </c>
      <c r="I18" s="12"/>
      <c r="J18" s="12">
        <v>1200</v>
      </c>
      <c r="K18" s="8">
        <f t="shared" si="1"/>
        <v>20876.4</v>
      </c>
      <c r="L18" s="8"/>
    </row>
    <row r="19" ht="13.5" spans="1:12">
      <c r="A19" s="8"/>
      <c r="B19" s="13" t="s">
        <v>40</v>
      </c>
      <c r="C19" s="12" t="s">
        <v>41</v>
      </c>
      <c r="D19" s="13" t="s">
        <v>42</v>
      </c>
      <c r="E19" s="17">
        <v>1</v>
      </c>
      <c r="F19" s="12" t="s">
        <v>43</v>
      </c>
      <c r="G19" s="12"/>
      <c r="H19" s="12">
        <v>100</v>
      </c>
      <c r="I19" s="12">
        <v>45.17</v>
      </c>
      <c r="J19" s="12">
        <v>50.4</v>
      </c>
      <c r="K19" s="8">
        <f t="shared" si="1"/>
        <v>5040</v>
      </c>
      <c r="L19" s="8" t="s">
        <v>28</v>
      </c>
    </row>
    <row r="20" ht="13.5" spans="1:12">
      <c r="A20" s="8" t="s">
        <v>44</v>
      </c>
      <c r="B20" s="8" t="s">
        <v>14</v>
      </c>
      <c r="C20" s="10" t="s">
        <v>19</v>
      </c>
      <c r="D20" s="8" t="s">
        <v>20</v>
      </c>
      <c r="E20" s="8" t="s">
        <v>21</v>
      </c>
      <c r="F20" s="10" t="s">
        <v>18</v>
      </c>
      <c r="G20" s="10" t="s">
        <v>45</v>
      </c>
      <c r="H20" s="9">
        <v>1</v>
      </c>
      <c r="I20" s="12" t="s">
        <v>46</v>
      </c>
      <c r="J20" s="10">
        <v>180</v>
      </c>
      <c r="K20" s="8">
        <f t="shared" si="1"/>
        <v>180</v>
      </c>
      <c r="L20" s="8"/>
    </row>
    <row r="21" ht="24" spans="1:12">
      <c r="A21" s="8"/>
      <c r="B21" s="8" t="s">
        <v>22</v>
      </c>
      <c r="C21" s="9" t="s">
        <v>23</v>
      </c>
      <c r="D21" s="11" t="s">
        <v>24</v>
      </c>
      <c r="E21" s="11" t="s">
        <v>25</v>
      </c>
      <c r="F21" s="9" t="s">
        <v>18</v>
      </c>
      <c r="G21" s="9"/>
      <c r="H21" s="9">
        <v>5</v>
      </c>
      <c r="I21" s="12" t="s">
        <v>46</v>
      </c>
      <c r="J21" s="10">
        <v>65</v>
      </c>
      <c r="K21" s="8">
        <f t="shared" si="1"/>
        <v>325</v>
      </c>
      <c r="L21" s="8" t="s">
        <v>47</v>
      </c>
    </row>
    <row r="22" ht="24" spans="1:12">
      <c r="A22" s="8"/>
      <c r="B22" s="8"/>
      <c r="C22" s="9"/>
      <c r="D22" s="11" t="s">
        <v>16</v>
      </c>
      <c r="E22" s="11" t="s">
        <v>27</v>
      </c>
      <c r="F22" s="9" t="s">
        <v>18</v>
      </c>
      <c r="G22" s="9"/>
      <c r="H22" s="9">
        <v>30</v>
      </c>
      <c r="I22" s="12" t="s">
        <v>46</v>
      </c>
      <c r="J22" s="10">
        <v>35</v>
      </c>
      <c r="K22" s="8">
        <f t="shared" si="1"/>
        <v>1050</v>
      </c>
      <c r="L22" s="8" t="s">
        <v>28</v>
      </c>
    </row>
    <row r="23" ht="24" spans="1:12">
      <c r="A23" s="8"/>
      <c r="B23" s="8"/>
      <c r="C23" s="12" t="s">
        <v>29</v>
      </c>
      <c r="D23" s="13" t="s">
        <v>30</v>
      </c>
      <c r="E23" s="13" t="s">
        <v>31</v>
      </c>
      <c r="F23" s="12" t="s">
        <v>32</v>
      </c>
      <c r="G23" s="12" t="s">
        <v>48</v>
      </c>
      <c r="H23" s="12">
        <v>1.261</v>
      </c>
      <c r="I23" s="12" t="s">
        <v>46</v>
      </c>
      <c r="J23" s="12">
        <v>1200</v>
      </c>
      <c r="K23" s="8">
        <f t="shared" si="1"/>
        <v>1513.2</v>
      </c>
      <c r="L23" s="8"/>
    </row>
    <row r="24" ht="13.5" spans="1:12">
      <c r="A24" s="8" t="s">
        <v>49</v>
      </c>
      <c r="B24" s="8" t="s">
        <v>14</v>
      </c>
      <c r="C24" s="10" t="s">
        <v>19</v>
      </c>
      <c r="D24" s="8" t="s">
        <v>20</v>
      </c>
      <c r="E24" s="8" t="s">
        <v>21</v>
      </c>
      <c r="F24" s="10" t="s">
        <v>18</v>
      </c>
      <c r="G24" s="10" t="s">
        <v>50</v>
      </c>
      <c r="H24" s="9">
        <v>5</v>
      </c>
      <c r="I24" s="12" t="s">
        <v>46</v>
      </c>
      <c r="J24" s="10">
        <v>180</v>
      </c>
      <c r="K24" s="8">
        <f t="shared" si="1"/>
        <v>900</v>
      </c>
      <c r="L24" s="8"/>
    </row>
    <row r="25" ht="24" spans="1:12">
      <c r="A25" s="8"/>
      <c r="B25" s="8" t="s">
        <v>51</v>
      </c>
      <c r="C25" s="9" t="s">
        <v>52</v>
      </c>
      <c r="D25" s="11" t="s">
        <v>24</v>
      </c>
      <c r="E25" s="11" t="s">
        <v>25</v>
      </c>
      <c r="F25" s="9" t="s">
        <v>18</v>
      </c>
      <c r="G25" s="9"/>
      <c r="H25" s="9">
        <v>20</v>
      </c>
      <c r="I25" s="12" t="s">
        <v>46</v>
      </c>
      <c r="J25" s="10">
        <v>65</v>
      </c>
      <c r="K25" s="8">
        <f t="shared" si="1"/>
        <v>1300</v>
      </c>
      <c r="L25" s="8" t="s">
        <v>53</v>
      </c>
    </row>
    <row r="26" ht="24" spans="1:12">
      <c r="A26" s="8"/>
      <c r="B26" s="8"/>
      <c r="C26" s="9"/>
      <c r="D26" s="11" t="s">
        <v>16</v>
      </c>
      <c r="E26" s="11" t="s">
        <v>27</v>
      </c>
      <c r="F26" s="9" t="s">
        <v>18</v>
      </c>
      <c r="G26" s="9"/>
      <c r="H26" s="9">
        <v>90</v>
      </c>
      <c r="I26" s="12" t="s">
        <v>46</v>
      </c>
      <c r="J26" s="10">
        <v>35</v>
      </c>
      <c r="K26" s="8">
        <f t="shared" si="1"/>
        <v>3150</v>
      </c>
      <c r="L26" s="8"/>
    </row>
    <row r="27" ht="24" spans="1:12">
      <c r="A27" s="8"/>
      <c r="B27" s="8"/>
      <c r="C27" s="12" t="s">
        <v>29</v>
      </c>
      <c r="D27" s="13" t="s">
        <v>30</v>
      </c>
      <c r="E27" s="13" t="s">
        <v>31</v>
      </c>
      <c r="F27" s="12" t="s">
        <v>32</v>
      </c>
      <c r="G27" s="12" t="s">
        <v>54</v>
      </c>
      <c r="H27" s="12">
        <v>8.393</v>
      </c>
      <c r="I27" s="12" t="s">
        <v>46</v>
      </c>
      <c r="J27" s="12">
        <v>1200</v>
      </c>
      <c r="K27" s="8">
        <f t="shared" si="1"/>
        <v>10071.6</v>
      </c>
      <c r="L27" s="8"/>
    </row>
    <row r="28" ht="48" spans="1:12">
      <c r="A28" s="8" t="s">
        <v>55</v>
      </c>
      <c r="B28" s="8" t="s">
        <v>22</v>
      </c>
      <c r="C28" s="9" t="s">
        <v>23</v>
      </c>
      <c r="D28" s="11" t="s">
        <v>24</v>
      </c>
      <c r="E28" s="11" t="s">
        <v>25</v>
      </c>
      <c r="F28" s="9" t="s">
        <v>18</v>
      </c>
      <c r="G28" s="9"/>
      <c r="H28" s="9">
        <f>2180/20+16+3</f>
        <v>128</v>
      </c>
      <c r="I28" s="12" t="s">
        <v>46</v>
      </c>
      <c r="J28" s="10">
        <v>65</v>
      </c>
      <c r="K28" s="8">
        <f t="shared" si="1"/>
        <v>8320</v>
      </c>
      <c r="L28" s="8" t="s">
        <v>56</v>
      </c>
    </row>
    <row r="29" ht="24" spans="1:12">
      <c r="A29" s="8"/>
      <c r="B29" s="8"/>
      <c r="C29" s="9"/>
      <c r="D29" s="11" t="s">
        <v>16</v>
      </c>
      <c r="E29" s="11" t="s">
        <v>27</v>
      </c>
      <c r="F29" s="9" t="s">
        <v>18</v>
      </c>
      <c r="G29" s="9"/>
      <c r="H29" s="9">
        <v>120</v>
      </c>
      <c r="I29" s="12" t="s">
        <v>46</v>
      </c>
      <c r="J29" s="10">
        <v>35</v>
      </c>
      <c r="K29" s="8">
        <f t="shared" si="1"/>
        <v>4200</v>
      </c>
      <c r="L29" s="8" t="s">
        <v>28</v>
      </c>
    </row>
    <row r="30" ht="24" spans="1:12">
      <c r="A30" s="8"/>
      <c r="B30" s="8"/>
      <c r="C30" s="12" t="s">
        <v>29</v>
      </c>
      <c r="D30" s="13" t="s">
        <v>30</v>
      </c>
      <c r="E30" s="13" t="s">
        <v>31</v>
      </c>
      <c r="F30" s="12" t="s">
        <v>32</v>
      </c>
      <c r="G30" s="12" t="s">
        <v>57</v>
      </c>
      <c r="H30" s="12">
        <v>3.572</v>
      </c>
      <c r="I30" s="12" t="s">
        <v>46</v>
      </c>
      <c r="J30" s="12">
        <v>1200</v>
      </c>
      <c r="K30" s="8">
        <f t="shared" si="1"/>
        <v>4286.4</v>
      </c>
      <c r="L30" s="8"/>
    </row>
    <row r="31" ht="13.5" spans="1:12">
      <c r="A31" s="8" t="s">
        <v>58</v>
      </c>
      <c r="B31" s="8" t="s">
        <v>14</v>
      </c>
      <c r="C31" s="9" t="s">
        <v>15</v>
      </c>
      <c r="D31" s="8" t="s">
        <v>16</v>
      </c>
      <c r="E31" s="8" t="s">
        <v>17</v>
      </c>
      <c r="F31" s="10" t="s">
        <v>18</v>
      </c>
      <c r="G31" s="10"/>
      <c r="H31" s="9">
        <v>12</v>
      </c>
      <c r="I31" s="12" t="s">
        <v>46</v>
      </c>
      <c r="J31" s="10">
        <v>35</v>
      </c>
      <c r="K31" s="8">
        <f t="shared" si="1"/>
        <v>420</v>
      </c>
      <c r="L31" s="8"/>
    </row>
    <row r="32" ht="13.5" spans="1:12">
      <c r="A32" s="8"/>
      <c r="B32" s="8"/>
      <c r="C32" s="10" t="s">
        <v>37</v>
      </c>
      <c r="D32" s="8" t="s">
        <v>20</v>
      </c>
      <c r="E32" s="8" t="s">
        <v>21</v>
      </c>
      <c r="F32" s="10" t="s">
        <v>18</v>
      </c>
      <c r="G32" s="10" t="s">
        <v>59</v>
      </c>
      <c r="H32" s="10">
        <v>3</v>
      </c>
      <c r="I32" s="12" t="s">
        <v>46</v>
      </c>
      <c r="J32" s="10">
        <v>180</v>
      </c>
      <c r="K32" s="8">
        <f t="shared" si="1"/>
        <v>540</v>
      </c>
      <c r="L32" s="8"/>
    </row>
    <row r="33" ht="36" spans="1:12">
      <c r="A33" s="8"/>
      <c r="B33" s="8" t="s">
        <v>22</v>
      </c>
      <c r="C33" s="9" t="s">
        <v>23</v>
      </c>
      <c r="D33" s="11" t="s">
        <v>24</v>
      </c>
      <c r="E33" s="11" t="s">
        <v>25</v>
      </c>
      <c r="F33" s="9" t="s">
        <v>18</v>
      </c>
      <c r="G33" s="9"/>
      <c r="H33" s="9">
        <f>1360/20+3</f>
        <v>71</v>
      </c>
      <c r="I33" s="12" t="s">
        <v>46</v>
      </c>
      <c r="J33" s="10">
        <v>65</v>
      </c>
      <c r="K33" s="8">
        <f t="shared" si="1"/>
        <v>4615</v>
      </c>
      <c r="L33" s="8" t="s">
        <v>60</v>
      </c>
    </row>
    <row r="34" ht="24" spans="1:12">
      <c r="A34" s="8"/>
      <c r="B34" s="8"/>
      <c r="C34" s="9"/>
      <c r="D34" s="11" t="s">
        <v>16</v>
      </c>
      <c r="E34" s="11" t="s">
        <v>27</v>
      </c>
      <c r="F34" s="9" t="s">
        <v>18</v>
      </c>
      <c r="G34" s="9"/>
      <c r="H34" s="9">
        <v>45</v>
      </c>
      <c r="I34" s="12" t="s">
        <v>46</v>
      </c>
      <c r="J34" s="10">
        <v>35</v>
      </c>
      <c r="K34" s="8">
        <f t="shared" si="1"/>
        <v>1575</v>
      </c>
      <c r="L34" s="8" t="s">
        <v>28</v>
      </c>
    </row>
    <row r="35" ht="24" spans="1:12">
      <c r="A35" s="8"/>
      <c r="B35" s="8"/>
      <c r="C35" s="12" t="s">
        <v>29</v>
      </c>
      <c r="D35" s="13" t="s">
        <v>30</v>
      </c>
      <c r="E35" s="13" t="s">
        <v>31</v>
      </c>
      <c r="F35" s="12" t="s">
        <v>32</v>
      </c>
      <c r="G35" s="12" t="s">
        <v>61</v>
      </c>
      <c r="H35" s="12">
        <v>1.919</v>
      </c>
      <c r="I35" s="12" t="s">
        <v>46</v>
      </c>
      <c r="J35" s="12">
        <v>1200</v>
      </c>
      <c r="K35" s="8">
        <f t="shared" si="1"/>
        <v>2302.8</v>
      </c>
      <c r="L35" s="8"/>
    </row>
    <row r="36" ht="13.5" spans="1:12">
      <c r="A36" s="8" t="s">
        <v>62</v>
      </c>
      <c r="B36" s="13" t="s">
        <v>63</v>
      </c>
      <c r="C36" s="12" t="s">
        <v>64</v>
      </c>
      <c r="D36" s="13" t="s">
        <v>64</v>
      </c>
      <c r="E36" s="17">
        <v>0.3</v>
      </c>
      <c r="F36" s="12" t="s">
        <v>65</v>
      </c>
      <c r="G36" s="12"/>
      <c r="H36" s="12">
        <v>50</v>
      </c>
      <c r="I36" s="12" t="s">
        <v>46</v>
      </c>
      <c r="J36" s="12">
        <v>4.41</v>
      </c>
      <c r="K36" s="8">
        <f t="shared" si="1"/>
        <v>220.5</v>
      </c>
      <c r="L36" s="8"/>
    </row>
    <row r="37" ht="13.5" spans="1:12">
      <c r="A37" s="8"/>
      <c r="B37" s="13" t="s">
        <v>63</v>
      </c>
      <c r="C37" s="12" t="s">
        <v>66</v>
      </c>
      <c r="D37" s="13" t="s">
        <v>67</v>
      </c>
      <c r="E37" s="17">
        <v>0.3</v>
      </c>
      <c r="F37" s="12" t="s">
        <v>68</v>
      </c>
      <c r="G37" s="12"/>
      <c r="H37" s="12">
        <v>50</v>
      </c>
      <c r="I37" s="12" t="s">
        <v>46</v>
      </c>
      <c r="J37" s="12">
        <v>157.5</v>
      </c>
      <c r="K37" s="8">
        <f t="shared" si="1"/>
        <v>7875</v>
      </c>
      <c r="L37" s="8"/>
    </row>
    <row r="38" ht="13.5" spans="1:12">
      <c r="A38" s="18" t="s">
        <v>69</v>
      </c>
      <c r="B38" s="18"/>
      <c r="C38" s="19"/>
      <c r="D38" s="18"/>
      <c r="E38" s="18"/>
      <c r="F38" s="19"/>
      <c r="G38" s="19"/>
      <c r="H38" s="19"/>
      <c r="I38" s="19"/>
      <c r="K38" s="18">
        <f>SUM(K3:K37)</f>
        <v>188774.5</v>
      </c>
      <c r="L38" s="8"/>
    </row>
    <row r="39" ht="27" spans="1:12">
      <c r="A39" s="6" t="s">
        <v>70</v>
      </c>
      <c r="B39" s="6" t="s">
        <v>2</v>
      </c>
      <c r="C39" s="7" t="s">
        <v>3</v>
      </c>
      <c r="D39" s="6" t="s">
        <v>4</v>
      </c>
      <c r="E39" s="6" t="s">
        <v>5</v>
      </c>
      <c r="F39" s="7" t="s">
        <v>6</v>
      </c>
      <c r="G39" s="7"/>
      <c r="H39" s="7" t="s">
        <v>8</v>
      </c>
      <c r="I39" s="7" t="s">
        <v>71</v>
      </c>
      <c r="J39" s="26"/>
      <c r="K39" s="6" t="s">
        <v>11</v>
      </c>
      <c r="L39" s="6" t="s">
        <v>12</v>
      </c>
    </row>
    <row r="40" ht="72" spans="1:12">
      <c r="A40" s="13">
        <v>1</v>
      </c>
      <c r="B40" s="13" t="s">
        <v>72</v>
      </c>
      <c r="C40" s="12" t="s">
        <v>73</v>
      </c>
      <c r="D40" s="13" t="s">
        <v>74</v>
      </c>
      <c r="E40" s="13" t="s">
        <v>75</v>
      </c>
      <c r="F40" s="12" t="s">
        <v>76</v>
      </c>
      <c r="G40" s="12"/>
      <c r="H40" s="12">
        <v>15</v>
      </c>
      <c r="I40" s="12" t="s">
        <v>46</v>
      </c>
      <c r="J40" s="10">
        <f>22.05+22.05+135+94.5+75.6+100.8+315</f>
        <v>765</v>
      </c>
      <c r="K40" s="13">
        <f>J40*H40</f>
        <v>11475</v>
      </c>
      <c r="L40" s="13" t="s">
        <v>77</v>
      </c>
    </row>
    <row r="41" ht="84" spans="1:12">
      <c r="A41" s="13">
        <v>2</v>
      </c>
      <c r="B41" s="13"/>
      <c r="C41" s="12" t="s">
        <v>78</v>
      </c>
      <c r="D41" s="8" t="s">
        <v>79</v>
      </c>
      <c r="E41" s="8" t="s">
        <v>80</v>
      </c>
      <c r="F41" s="12" t="s">
        <v>76</v>
      </c>
      <c r="G41" s="12"/>
      <c r="H41" s="12">
        <v>5</v>
      </c>
      <c r="I41" s="12">
        <v>66.1</v>
      </c>
      <c r="J41" s="10">
        <v>37.8</v>
      </c>
      <c r="K41" s="13">
        <f>J41*H41</f>
        <v>189</v>
      </c>
      <c r="L41" s="13" t="s">
        <v>81</v>
      </c>
    </row>
    <row r="42" ht="24" spans="1:12">
      <c r="A42" s="13">
        <v>3</v>
      </c>
      <c r="B42" s="13"/>
      <c r="C42" s="12" t="s">
        <v>82</v>
      </c>
      <c r="D42" s="8" t="s">
        <v>83</v>
      </c>
      <c r="E42" s="8" t="s">
        <v>84</v>
      </c>
      <c r="F42" s="12" t="s">
        <v>85</v>
      </c>
      <c r="G42" s="12"/>
      <c r="H42" s="12">
        <v>3</v>
      </c>
      <c r="I42" s="12" t="s">
        <v>46</v>
      </c>
      <c r="J42" s="10">
        <v>252</v>
      </c>
      <c r="K42" s="13">
        <f t="shared" ref="K42:K52" si="2">J42*H42</f>
        <v>756</v>
      </c>
      <c r="L42" s="13" t="s">
        <v>86</v>
      </c>
    </row>
    <row r="43" ht="36" spans="1:12">
      <c r="A43" s="13">
        <v>4</v>
      </c>
      <c r="B43" s="13"/>
      <c r="C43" s="12"/>
      <c r="D43" s="8" t="s">
        <v>87</v>
      </c>
      <c r="E43" s="8" t="s">
        <v>88</v>
      </c>
      <c r="F43" s="12" t="s">
        <v>76</v>
      </c>
      <c r="G43" s="12"/>
      <c r="H43" s="12">
        <v>84</v>
      </c>
      <c r="I43" s="12" t="s">
        <v>46</v>
      </c>
      <c r="J43" s="10">
        <v>28.35</v>
      </c>
      <c r="K43" s="13">
        <f t="shared" si="2"/>
        <v>2381.4</v>
      </c>
      <c r="L43" s="13"/>
    </row>
    <row r="44" ht="48" spans="1:12">
      <c r="A44" s="13">
        <v>5</v>
      </c>
      <c r="B44" s="13"/>
      <c r="C44" s="12"/>
      <c r="D44" s="13" t="s">
        <v>89</v>
      </c>
      <c r="E44" s="13" t="s">
        <v>90</v>
      </c>
      <c r="F44" s="12" t="s">
        <v>76</v>
      </c>
      <c r="G44" s="12"/>
      <c r="H44" s="12">
        <v>3</v>
      </c>
      <c r="I44" s="12" t="s">
        <v>46</v>
      </c>
      <c r="J44" s="10">
        <v>31.5</v>
      </c>
      <c r="K44" s="13">
        <f t="shared" si="2"/>
        <v>94.5</v>
      </c>
      <c r="L44" s="13"/>
    </row>
    <row r="45" ht="24" spans="1:12">
      <c r="A45" s="13">
        <v>6</v>
      </c>
      <c r="B45" s="13"/>
      <c r="C45" s="20" t="s">
        <v>91</v>
      </c>
      <c r="D45" s="8" t="s">
        <v>83</v>
      </c>
      <c r="E45" s="8" t="s">
        <v>84</v>
      </c>
      <c r="F45" s="12" t="s">
        <v>76</v>
      </c>
      <c r="G45" s="12"/>
      <c r="H45" s="12">
        <v>2</v>
      </c>
      <c r="I45" s="12" t="s">
        <v>46</v>
      </c>
      <c r="J45" s="10">
        <v>207.9</v>
      </c>
      <c r="K45" s="13">
        <f t="shared" si="2"/>
        <v>415.8</v>
      </c>
      <c r="L45" s="13"/>
    </row>
    <row r="46" ht="36" spans="1:12">
      <c r="A46" s="13">
        <v>7</v>
      </c>
      <c r="B46" s="13"/>
      <c r="C46" s="21"/>
      <c r="D46" s="13" t="s">
        <v>87</v>
      </c>
      <c r="E46" s="8" t="s">
        <v>88</v>
      </c>
      <c r="F46" s="12" t="s">
        <v>76</v>
      </c>
      <c r="G46" s="12"/>
      <c r="H46" s="12">
        <v>10</v>
      </c>
      <c r="I46" s="12" t="s">
        <v>46</v>
      </c>
      <c r="J46" s="10">
        <v>25.2</v>
      </c>
      <c r="K46" s="13">
        <f t="shared" si="2"/>
        <v>252</v>
      </c>
      <c r="L46" s="13"/>
    </row>
    <row r="47" s="1" customFormat="1" ht="48" spans="1:12">
      <c r="A47" s="13">
        <v>8</v>
      </c>
      <c r="B47" s="22"/>
      <c r="C47" s="12" t="s">
        <v>92</v>
      </c>
      <c r="D47" s="13" t="s">
        <v>93</v>
      </c>
      <c r="E47" s="13" t="s">
        <v>94</v>
      </c>
      <c r="F47" s="12" t="s">
        <v>76</v>
      </c>
      <c r="G47" s="12"/>
      <c r="H47" s="12">
        <f>2*0+4</f>
        <v>4</v>
      </c>
      <c r="I47" s="12" t="s">
        <v>95</v>
      </c>
      <c r="J47" s="12">
        <f>1500*0+453.6+22.5+810</f>
        <v>1286.1</v>
      </c>
      <c r="K47" s="13">
        <f t="shared" si="2"/>
        <v>5144.4</v>
      </c>
      <c r="L47" s="22"/>
    </row>
    <row r="48" ht="36" spans="1:12">
      <c r="A48" s="13">
        <v>9</v>
      </c>
      <c r="B48" s="13"/>
      <c r="C48" s="10" t="s">
        <v>96</v>
      </c>
      <c r="D48" s="8" t="s">
        <v>97</v>
      </c>
      <c r="E48" s="8" t="s">
        <v>98</v>
      </c>
      <c r="F48" s="12" t="s">
        <v>76</v>
      </c>
      <c r="G48" s="12"/>
      <c r="H48" s="12">
        <v>4</v>
      </c>
      <c r="I48" s="12" t="s">
        <v>46</v>
      </c>
      <c r="J48" s="10">
        <v>60</v>
      </c>
      <c r="K48" s="13">
        <f t="shared" ref="K48:K53" si="3">J48*H48</f>
        <v>240</v>
      </c>
      <c r="L48" s="13"/>
    </row>
    <row r="49" ht="48" spans="1:12">
      <c r="A49" s="13">
        <v>10</v>
      </c>
      <c r="B49" s="13"/>
      <c r="C49" s="10" t="s">
        <v>99</v>
      </c>
      <c r="D49" s="8" t="s">
        <v>100</v>
      </c>
      <c r="E49" s="8" t="s">
        <v>101</v>
      </c>
      <c r="F49" s="12" t="s">
        <v>76</v>
      </c>
      <c r="G49" s="12"/>
      <c r="H49" s="12">
        <v>1</v>
      </c>
      <c r="I49" s="12" t="s">
        <v>46</v>
      </c>
      <c r="J49" s="10">
        <v>37.8</v>
      </c>
      <c r="K49" s="13">
        <f t="shared" si="3"/>
        <v>37.8</v>
      </c>
      <c r="L49" s="13"/>
    </row>
    <row r="50" ht="24" spans="1:12">
      <c r="A50" s="13">
        <v>11</v>
      </c>
      <c r="B50" s="13"/>
      <c r="C50" s="10" t="s">
        <v>102</v>
      </c>
      <c r="D50" s="8" t="s">
        <v>103</v>
      </c>
      <c r="E50" s="8" t="s">
        <v>104</v>
      </c>
      <c r="F50" s="12" t="s">
        <v>76</v>
      </c>
      <c r="G50" s="12"/>
      <c r="H50" s="12">
        <v>2</v>
      </c>
      <c r="I50" s="12" t="s">
        <v>46</v>
      </c>
      <c r="J50" s="10">
        <v>450</v>
      </c>
      <c r="K50" s="13">
        <f t="shared" si="3"/>
        <v>900</v>
      </c>
      <c r="L50" s="13"/>
    </row>
    <row r="51" ht="24" spans="1:12">
      <c r="A51" s="13">
        <v>12</v>
      </c>
      <c r="B51" s="13"/>
      <c r="C51" s="12" t="s">
        <v>105</v>
      </c>
      <c r="D51" s="8" t="s">
        <v>106</v>
      </c>
      <c r="E51" s="8" t="s">
        <v>107</v>
      </c>
      <c r="F51" s="12" t="s">
        <v>76</v>
      </c>
      <c r="G51" s="12"/>
      <c r="H51" s="12">
        <v>1</v>
      </c>
      <c r="I51" s="12" t="s">
        <v>46</v>
      </c>
      <c r="J51" s="10">
        <v>220</v>
      </c>
      <c r="K51" s="13">
        <f t="shared" si="3"/>
        <v>220</v>
      </c>
      <c r="L51" s="13"/>
    </row>
    <row r="52" ht="13.5" spans="1:12">
      <c r="A52" s="18" t="s">
        <v>108</v>
      </c>
      <c r="B52" s="18"/>
      <c r="C52" s="19"/>
      <c r="D52" s="18"/>
      <c r="E52" s="18"/>
      <c r="F52" s="19"/>
      <c r="G52" s="19"/>
      <c r="H52" s="19"/>
      <c r="I52" s="19"/>
      <c r="J52" s="27"/>
      <c r="K52" s="18">
        <f>SUM(K40:K51)</f>
        <v>22105.9</v>
      </c>
      <c r="L52" s="8"/>
    </row>
    <row r="53" ht="18.75" spans="1:12">
      <c r="A53" s="23" t="s">
        <v>109</v>
      </c>
      <c r="B53" s="24"/>
      <c r="C53" s="25"/>
      <c r="D53" s="24"/>
      <c r="E53" s="24"/>
      <c r="F53" s="25"/>
      <c r="G53" s="25"/>
      <c r="H53" s="25"/>
      <c r="I53" s="25"/>
      <c r="J53" s="27"/>
      <c r="K53" s="24">
        <f>K52+K38</f>
        <v>210880.4</v>
      </c>
      <c r="L53" s="28"/>
    </row>
  </sheetData>
  <autoFilter ref="A2:L53">
    <extLst/>
  </autoFilter>
  <mergeCells count="32">
    <mergeCell ref="A1:L1"/>
    <mergeCell ref="A38:J38"/>
    <mergeCell ref="A52:J52"/>
    <mergeCell ref="A53:J53"/>
    <mergeCell ref="A3:A7"/>
    <mergeCell ref="A8:A11"/>
    <mergeCell ref="A12:A19"/>
    <mergeCell ref="A20:A23"/>
    <mergeCell ref="A24:A27"/>
    <mergeCell ref="A28:A30"/>
    <mergeCell ref="A31:A35"/>
    <mergeCell ref="A36:A37"/>
    <mergeCell ref="B3:B4"/>
    <mergeCell ref="B5:B7"/>
    <mergeCell ref="B9:B11"/>
    <mergeCell ref="B12:B15"/>
    <mergeCell ref="B16:B18"/>
    <mergeCell ref="B21:B23"/>
    <mergeCell ref="B25:B27"/>
    <mergeCell ref="B28:B30"/>
    <mergeCell ref="B31:B32"/>
    <mergeCell ref="B33:B35"/>
    <mergeCell ref="B40:B51"/>
    <mergeCell ref="C5:C6"/>
    <mergeCell ref="C9:C10"/>
    <mergeCell ref="C16:C17"/>
    <mergeCell ref="C21:C22"/>
    <mergeCell ref="C25:C26"/>
    <mergeCell ref="C28:C29"/>
    <mergeCell ref="C33:C34"/>
    <mergeCell ref="C42:C44"/>
    <mergeCell ref="C45:C4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预算审核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Ponn</cp:lastModifiedBy>
  <dcterms:created xsi:type="dcterms:W3CDTF">2015-06-05T18:19:00Z</dcterms:created>
  <dcterms:modified xsi:type="dcterms:W3CDTF">2025-04-17T01:52:49Z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6DBB49B4E4F4420FB8922F25D437B645_13</vt:lpwstr>
  </property>
  <property fmtid="{D5CDD505-2E9C-101B-9397-08002B2CF9AE}" pid="3" name="KSOProductBuildVer">
    <vt:lpwstr>2052-11.1.0.12313</vt:lpwstr>
  </property>
  <property fmtid="{D5CDD505-2E9C-101B-9397-08002B2CF9AE}" pid="4" name="KSOReadingLayout">
    <vt:bool>true</vt:bool>
  </property>
</Properties>
</file>